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270" windowWidth="2760" windowHeight="2400" tabRatio="842" activeTab="0"/>
  </bookViews>
  <sheets>
    <sheet name="Приложение 11" sheetId="1" r:id="rId1"/>
  </sheets>
  <definedNames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Area" localSheetId="0">'Приложение 11'!$B$9:$H$52</definedName>
  </definedNames>
  <calcPr fullCalcOnLoad="1"/>
</workbook>
</file>

<file path=xl/sharedStrings.xml><?xml version="1.0" encoding="utf-8"?>
<sst xmlns="http://schemas.openxmlformats.org/spreadsheetml/2006/main" count="46" uniqueCount="46">
  <si>
    <t>ИТОГО</t>
  </si>
  <si>
    <t>(1)</t>
  </si>
  <si>
    <t>(2)</t>
  </si>
  <si>
    <t>(3)</t>
  </si>
  <si>
    <t>(4)</t>
  </si>
  <si>
    <t>Коэффициент выравнивания доходов:</t>
  </si>
  <si>
    <t>Наименование поселения</t>
  </si>
  <si>
    <t>Объём средств, перечисляемых из ФК (РФФПП):</t>
  </si>
  <si>
    <t>(5)</t>
  </si>
  <si>
    <t>(6)</t>
  </si>
  <si>
    <t>(7)</t>
  </si>
  <si>
    <t>Размер дотации, тыс.рублей</t>
  </si>
  <si>
    <t>Необходимо заполнить только  исходные данные, а также столбцы: 1, 2, 3. После этого нажать кнопку "Расчёт".</t>
  </si>
  <si>
    <t>Итого районный фонд финансовой поддержки поселений</t>
  </si>
  <si>
    <t>Предельный уровень бюджетной обеспеченности, руб./чел.</t>
  </si>
  <si>
    <t>Дополнительный объём средств за счёт собств. доходов:</t>
  </si>
  <si>
    <t>Размер фонда за счёт средств областного бюджета (1 часть)</t>
  </si>
  <si>
    <t>1-я часть (пропорционально числу жителей за счёт ФК)</t>
  </si>
  <si>
    <t>Эти данные заполнять не нужно</t>
  </si>
  <si>
    <t>Заполните эти данные</t>
  </si>
  <si>
    <t>Размер фонда за счёт собственных средств  (2 часть)</t>
  </si>
  <si>
    <t>Итоговый размер дотации (5)+(6)</t>
  </si>
  <si>
    <t>Городское поселение Суходол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</si>
  <si>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</si>
  <si>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</si>
  <si>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</si>
  <si>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</si>
  <si>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</si>
  <si>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</si>
  <si>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</si>
  <si>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</si>
  <si>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</si>
  <si>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</si>
  <si>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</si>
  <si>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</si>
  <si>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Сергиевск</t>
  </si>
  <si>
    <t>Сельское поселение Серноводск</t>
  </si>
  <si>
    <t>Сельское поселение Сургут</t>
  </si>
  <si>
    <t>Сельское поселение Черновка</t>
  </si>
  <si>
    <t>по муниципальному району Сергиевский</t>
  </si>
  <si>
    <t>Расчётные налоговые доходы, тыс.рублей</t>
  </si>
  <si>
    <t>Расчёт дотаций из районного фонда финансовой поддержки поселений на 2015 год</t>
  </si>
  <si>
    <t>Число жителей поселения на 01.01.2014г., чел.</t>
  </si>
  <si>
    <t>Расчётная бюджетная обеспеченность,  руб./чел.
(2)/(3)*1000</t>
  </si>
  <si>
    <t>Если макросы не работают, необходимо предельный уровень бюджетной обеспеченности подобрать вручную, чтобы итоговый размер 6 столбца сравнялся с объёмом фонда за счёт собственных средств, распределяемого исходя из прогноза доходов (2 часть).</t>
  </si>
  <si>
    <t>Приложение № 11                                                                            к Решению Собрания представителей муниципального района Сергиевский                            №64 от "24" декабря 2014г.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</si>
</sst>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_-* #,##0.000\ _р_._-;\-* #,##0.000\ _р_._-;_-* &quot;-&quot;??\ _р_._-;_-@_-"/>
    <numFmt numFmtId="179" formatCode="_-* #,##0.0000\ _р_._-;\-* #,##0.0000\ _р_._-;_-* &quot;-&quot;??\ _р_._-;_-@_-"/>
    <numFmt numFmtId="180" formatCode="_-* #,##0.00000\ _р_._-;\-* #,##0.00000\ _р_._-;_-* &quot;-&quot;??\ _р_._-;_-@_-"/>
    <numFmt numFmtId="181" formatCode="_-* #,##0.000000\ _р_._-;\-* #,##0.000000\ _р_._-;_-* &quot;-&quot;??\ _р_._-;_-@_-"/>
    <numFmt numFmtId="182" formatCode="_-* #,##0.0000000\ _р_._-;\-* #,##0.0000000\ _р_._-;_-* &quot;-&quot;??\ _р_._-;_-@_-"/>
    <numFmt numFmtId="183" formatCode="_-* #,##0.00000000\ _р_._-;\-* #,##0.00000000\ _р_._-;_-* &quot;-&quot;??\ _р_._-;_-@_-"/>
    <numFmt numFmtId="184" formatCode="_-* #,##0.000000000\ _р_._-;\-* #,##0.000000000\ _р_._-;_-* &quot;-&quot;??\ _р_._-;_-@_-"/>
    <numFmt numFmtId="185" formatCode="_-* #,##0.0000000000\ _р_._-;\-* #,##0.0000000000\ _р_._-;_-* &quot;-&quot;??\ _р_._-;_-@_-"/>
    <numFmt numFmtId="186" formatCode="_-* #,##0.00000000000\ _р_._-;\-* #,##0.00000000000\ _р_._-;_-* &quot;-&quot;??\ _р_._-;_-@_-"/>
    <numFmt numFmtId="187" formatCode="_-* #,##0.000000000000\ _р_._-;\-* #,##0.000000000000\ _р_._-;_-* &quot;-&quot;??\ _р_._-;_-@_-"/>
    <numFmt numFmtId="188" formatCode="_-* #,##0.0000000000000\ _р_._-;\-* #,##0.0000000000000\ _р_._-;_-* &quot;-&quot;??\ _р_._-;_-@_-"/>
    <numFmt numFmtId="189" formatCode="_-* #,##0.00000000000000\ _р_._-;\-* #,##0.00000000000000\ _р_._-;_-* &quot;-&quot;??\ _р_._-;_-@_-"/>
    <numFmt numFmtId="190" formatCode="_-* #,##0.000000000000000\ _р_._-;\-* #,##0.000000000000000\ _р_._-;_-* &quot;-&quot;??\ _р_._-;_-@_-"/>
    <numFmt numFmtId="191" formatCode="_-* #,##0.0000000000000000\ _р_._-;\-* #,##0.0000000000000000\ _р_._-;_-* &quot;-&quot;??\ _р_._-;_-@_-"/>
    <numFmt numFmtId="192" formatCode="_-* #,##0.00000000000000000\ _р_._-;\-* #,##0.00000000000000000\ _р_._-;_-* &quot;-&quot;??\ _р_._-;_-@_-"/>
    <numFmt numFmtId="193" formatCode="_-* #,##0.000000000000000000\ _р_._-;\-* #,##0.000000000000000000\ _р_._-;_-* &quot;-&quot;??\ _р_._-;_-@_-"/>
    <numFmt numFmtId="194" formatCode="_-* #,##0.0000000000000000000\ _р_._-;\-* #,##0.0000000000000000000\ _р_._-;_-* &quot;-&quot;??\ _р_._-;_-@_-"/>
    <numFmt numFmtId="195" formatCode="_-* #,##0.00000000000000000000\ _р_._-;\-* #,##0.00000000000000000000\ _р_._-;_-* &quot;-&quot;??\ _р_._-;_-@_-"/>
    <numFmt numFmtId="196" formatCode="_-* #,##0.000000000000000000000\ _р_._-;\-* #,##0.000000000000000000000\ _р_._-;_-* &quot;-&quot;??\ _р_._-;_-@_-"/>
    <numFmt numFmtId="197" formatCode="_-* #,##0.0000000000000000000000\ _р_._-;\-* #,##0.0000000000000000000000\ _р_._-;_-* &quot;-&quot;??\ _р_._-;_-@_-"/>
    <numFmt numFmtId="198" formatCode="_-* #,##0.00000000000000000000000\ _р_._-;\-* #,##0.00000000000000000000000\ _р_._-;_-* &quot;-&quot;??\ _р_._-;_-@_-"/>
    <numFmt numFmtId="199" formatCode="_-* #,##0.000000000000000000000000\ _р_._-;\-* #,##0.000000000000000000000000\ _р_._-;_-* &quot;-&quot;??\ _р_._-;_-@_-"/>
    <numFmt numFmtId="200" formatCode="_-* #,##0.0000000000000000000000000\ _р_._-;\-* #,##0.0000000000000000000000000\ _р_._-;_-* &quot;-&quot;??\ _р_._-;_-@_-"/>
    <numFmt numFmtId="201" formatCode="_-* #,##0.00000000000000000000000000\ _р_._-;\-* #,##0.00000000000000000000000000\ _р_._-;_-* &quot;-&quot;??\ _р_._-;_-@_-"/>
    <numFmt numFmtId="202" formatCode="_-* #,##0.0\ _р_._-;\-* #,##0.0\ _р_._-;_-* &quot;-&quot;??\ _р_._-;_-@_-"/>
    <numFmt numFmtId="203" formatCode="_-* #,##0\ _р_._-;\-* #,##0\ _р_._-;_-* &quot;-&quot;??\ _р_._-;_-@_-"/>
    <numFmt numFmtId="204" formatCode="0.0"/>
    <numFmt numFmtId="205" formatCode="#,##0.0"/>
    <numFmt numFmtId="206" formatCode="#,##0_ ;[Red]\-#,##0\ "/>
    <numFmt numFmtId="207" formatCode="#,##0.0_ ;[Red]\-#,##0.0\ "/>
    <numFmt numFmtId="208" formatCode="_-* #,##0_р_._-;\-* #,##0_р_._-;_-* &quot;-&quot;??_р_._-;_-@_-"/>
    <numFmt numFmtId="209" formatCode="0.0_ ;[Red]\-0.0\ "/>
    <numFmt numFmtId="210" formatCode="#,##0.0000000"/>
    <numFmt numFmtId="211" formatCode="#,##0.000"/>
    <numFmt numFmtId="212" formatCode="#,##0.0000"/>
    <numFmt numFmtId="213" formatCode="#,##0.00000"/>
    <numFmt numFmtId="214" formatCode="#,##0.00000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55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7" fillId="33" borderId="0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34" borderId="10" xfId="0" applyFont="1" applyFill="1" applyBorder="1" applyAlignment="1" applyProtection="1">
      <alignment vertical="center"/>
      <protection/>
    </xf>
    <xf numFmtId="0" fontId="7" fillId="34" borderId="11" xfId="0" applyFont="1" applyFill="1" applyBorder="1" applyAlignment="1" applyProtection="1">
      <alignment vertical="center"/>
      <protection/>
    </xf>
    <xf numFmtId="0" fontId="7" fillId="34" borderId="12" xfId="0" applyFont="1" applyFill="1" applyBorder="1" applyAlignment="1" applyProtection="1">
      <alignment vertical="center"/>
      <protection/>
    </xf>
    <xf numFmtId="3" fontId="8" fillId="35" borderId="13" xfId="0" applyNumberFormat="1" applyFont="1" applyFill="1" applyBorder="1" applyAlignment="1" applyProtection="1">
      <alignment horizontal="center" vertical="center"/>
      <protection locked="0"/>
    </xf>
    <xf numFmtId="205" fontId="9" fillId="33" borderId="0" xfId="0" applyNumberFormat="1" applyFont="1" applyFill="1" applyBorder="1" applyAlignment="1" applyProtection="1">
      <alignment vertical="center"/>
      <protection/>
    </xf>
    <xf numFmtId="0" fontId="7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 wrapText="1"/>
      <protection/>
    </xf>
    <xf numFmtId="205" fontId="10" fillId="33" borderId="0" xfId="0" applyNumberFormat="1" applyFont="1" applyFill="1" applyBorder="1" applyAlignment="1" applyProtection="1">
      <alignment vertical="center"/>
      <protection/>
    </xf>
    <xf numFmtId="0" fontId="8" fillId="35" borderId="13" xfId="0" applyFont="1" applyFill="1" applyBorder="1" applyAlignment="1" applyProtection="1">
      <alignment horizontal="center" vertical="center"/>
      <protection locked="0"/>
    </xf>
    <xf numFmtId="205" fontId="9" fillId="36" borderId="0" xfId="0" applyNumberFormat="1" applyFont="1" applyFill="1" applyBorder="1" applyAlignment="1" applyProtection="1">
      <alignment vertical="center"/>
      <protection/>
    </xf>
    <xf numFmtId="0" fontId="7" fillId="37" borderId="0" xfId="0" applyFont="1" applyFill="1" applyBorder="1" applyAlignment="1" applyProtection="1">
      <alignment/>
      <protection/>
    </xf>
    <xf numFmtId="205" fontId="9" fillId="37" borderId="0" xfId="0" applyNumberFormat="1" applyFont="1" applyFill="1" applyBorder="1" applyAlignment="1" applyProtection="1">
      <alignment horizontal="center" vertical="center"/>
      <protection/>
    </xf>
    <xf numFmtId="205" fontId="8" fillId="33" borderId="0" xfId="0" applyNumberFormat="1" applyFont="1" applyFill="1" applyBorder="1" applyAlignment="1" applyProtection="1">
      <alignment vertical="center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36" borderId="0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 wrapText="1"/>
      <protection locked="0"/>
    </xf>
    <xf numFmtId="3" fontId="7" fillId="0" borderId="13" xfId="0" applyNumberFormat="1" applyFont="1" applyFill="1" applyBorder="1" applyAlignment="1" applyProtection="1">
      <alignment/>
      <protection locked="0"/>
    </xf>
    <xf numFmtId="3" fontId="7" fillId="0" borderId="13" xfId="0" applyNumberFormat="1" applyFont="1" applyBorder="1" applyAlignment="1" applyProtection="1">
      <alignment/>
      <protection/>
    </xf>
    <xf numFmtId="0" fontId="7" fillId="0" borderId="13" xfId="0" applyFont="1" applyBorder="1" applyAlignment="1" applyProtection="1">
      <alignment wrapText="1"/>
      <protection locked="0"/>
    </xf>
    <xf numFmtId="3" fontId="7" fillId="0" borderId="13" xfId="0" applyNumberFormat="1" applyFont="1" applyBorder="1" applyAlignment="1" applyProtection="1">
      <alignment/>
      <protection locked="0"/>
    </xf>
    <xf numFmtId="3" fontId="7" fillId="0" borderId="13" xfId="0" applyNumberFormat="1" applyFont="1" applyFill="1" applyBorder="1" applyAlignment="1" applyProtection="1">
      <alignment/>
      <protection/>
    </xf>
    <xf numFmtId="0" fontId="7" fillId="0" borderId="13" xfId="0" applyFont="1" applyBorder="1" applyAlignment="1" applyProtection="1">
      <alignment wrapText="1"/>
      <protection/>
    </xf>
    <xf numFmtId="3" fontId="7" fillId="0" borderId="13" xfId="0" applyNumberFormat="1" applyFont="1" applyBorder="1" applyAlignment="1" applyProtection="1">
      <alignment horizontal="right"/>
      <protection/>
    </xf>
    <xf numFmtId="0" fontId="8" fillId="13" borderId="13" xfId="0" applyFont="1" applyFill="1" applyBorder="1" applyAlignment="1" applyProtection="1">
      <alignment vertical="center"/>
      <protection/>
    </xf>
    <xf numFmtId="3" fontId="8" fillId="13" borderId="13" xfId="0" applyNumberFormat="1" applyFont="1" applyFill="1" applyBorder="1" applyAlignment="1" applyProtection="1">
      <alignment vertical="center"/>
      <protection/>
    </xf>
    <xf numFmtId="3" fontId="8" fillId="36" borderId="0" xfId="0" applyNumberFormat="1" applyFont="1" applyFill="1" applyBorder="1" applyAlignment="1" applyProtection="1">
      <alignment horizontal="center"/>
      <protection/>
    </xf>
    <xf numFmtId="205" fontId="11" fillId="36" borderId="0" xfId="0" applyNumberFormat="1" applyFont="1" applyFill="1" applyBorder="1" applyAlignment="1" applyProtection="1">
      <alignment vertical="center"/>
      <protection/>
    </xf>
    <xf numFmtId="205" fontId="9" fillId="36" borderId="0" xfId="0" applyNumberFormat="1" applyFont="1" applyFill="1" applyBorder="1" applyAlignment="1" applyProtection="1">
      <alignment horizontal="center" vertical="center"/>
      <protection/>
    </xf>
    <xf numFmtId="205" fontId="7" fillId="36" borderId="13" xfId="0" applyNumberFormat="1" applyFont="1" applyFill="1" applyBorder="1" applyAlignment="1" applyProtection="1">
      <alignment horizontal="center" vertical="center" wrapText="1"/>
      <protection/>
    </xf>
    <xf numFmtId="0" fontId="7" fillId="36" borderId="13" xfId="0" applyFont="1" applyFill="1" applyBorder="1" applyAlignment="1" applyProtection="1">
      <alignment horizontal="center" vertical="center" wrapText="1"/>
      <protection/>
    </xf>
    <xf numFmtId="49" fontId="7" fillId="36" borderId="13" xfId="0" applyNumberFormat="1" applyFont="1" applyFill="1" applyBorder="1" applyAlignment="1" applyProtection="1">
      <alignment horizontal="center" vertical="center" wrapText="1"/>
      <protection/>
    </xf>
    <xf numFmtId="0" fontId="7" fillId="36" borderId="0" xfId="0" applyFont="1" applyFill="1" applyBorder="1" applyAlignment="1" applyProtection="1">
      <alignment horizontal="center" wrapText="1"/>
      <protection/>
    </xf>
    <xf numFmtId="205" fontId="8" fillId="36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/>
    </xf>
    <xf numFmtId="3" fontId="7" fillId="33" borderId="0" xfId="0" applyNumberFormat="1" applyFont="1" applyFill="1" applyBorder="1" applyAlignment="1" applyProtection="1">
      <alignment/>
      <protection/>
    </xf>
    <xf numFmtId="205" fontId="8" fillId="38" borderId="13" xfId="0" applyNumberFormat="1" applyFont="1" applyFill="1" applyBorder="1" applyAlignment="1" applyProtection="1">
      <alignment horizontal="center" vertical="center" wrapText="1"/>
      <protection/>
    </xf>
    <xf numFmtId="205" fontId="7" fillId="36" borderId="13" xfId="0" applyNumberFormat="1" applyFont="1" applyFill="1" applyBorder="1" applyAlignment="1" applyProtection="1">
      <alignment horizontal="center" vertical="center" wrapText="1"/>
      <protection/>
    </xf>
    <xf numFmtId="0" fontId="7" fillId="36" borderId="13" xfId="0" applyFont="1" applyFill="1" applyBorder="1" applyAlignment="1" applyProtection="1">
      <alignment horizontal="center" vertical="center" wrapText="1"/>
      <protection/>
    </xf>
    <xf numFmtId="0" fontId="7" fillId="36" borderId="0" xfId="0" applyFont="1" applyFill="1" applyBorder="1" applyAlignment="1" applyProtection="1">
      <alignment horizontal="center" vertical="center" wrapText="1"/>
      <protection/>
    </xf>
    <xf numFmtId="0" fontId="7" fillId="37" borderId="14" xfId="0" applyFont="1" applyFill="1" applyBorder="1" applyAlignment="1" applyProtection="1">
      <alignment horizontal="left" vertical="top" wrapText="1"/>
      <protection/>
    </xf>
    <xf numFmtId="0" fontId="7" fillId="37" borderId="15" xfId="0" applyFont="1" applyFill="1" applyBorder="1" applyAlignment="1" applyProtection="1">
      <alignment horizontal="left" vertical="top" wrapText="1"/>
      <protection/>
    </xf>
    <xf numFmtId="0" fontId="7" fillId="37" borderId="16" xfId="0" applyFont="1" applyFill="1" applyBorder="1" applyAlignment="1" applyProtection="1">
      <alignment horizontal="left" vertical="top" wrapText="1"/>
      <protection/>
    </xf>
    <xf numFmtId="0" fontId="7" fillId="37" borderId="17" xfId="0" applyFont="1" applyFill="1" applyBorder="1" applyAlignment="1" applyProtection="1">
      <alignment horizontal="left"/>
      <protection/>
    </xf>
    <xf numFmtId="0" fontId="7" fillId="37" borderId="18" xfId="0" applyFont="1" applyFill="1" applyBorder="1" applyAlignment="1" applyProtection="1">
      <alignment horizontal="left"/>
      <protection/>
    </xf>
    <xf numFmtId="0" fontId="7" fillId="37" borderId="19" xfId="0" applyFont="1" applyFill="1" applyBorder="1" applyAlignment="1" applyProtection="1">
      <alignment horizontal="left"/>
      <protection/>
    </xf>
    <xf numFmtId="205" fontId="8" fillId="39" borderId="0" xfId="0" applyNumberFormat="1" applyFont="1" applyFill="1" applyBorder="1" applyAlignment="1" applyProtection="1">
      <alignment horizontal="center" vertical="center" wrapText="1"/>
      <protection/>
    </xf>
    <xf numFmtId="0" fontId="9" fillId="36" borderId="0" xfId="0" applyFont="1" applyFill="1" applyBorder="1" applyAlignment="1" applyProtection="1">
      <alignment horizontal="center" vertical="center" wrapText="1"/>
      <protection/>
    </xf>
    <xf numFmtId="0" fontId="7" fillId="36" borderId="0" xfId="0" applyFont="1" applyFill="1" applyBorder="1" applyAlignment="1" applyProtection="1">
      <alignment horizontal="right" wrapText="1"/>
      <protection/>
    </xf>
    <xf numFmtId="0" fontId="8" fillId="36" borderId="0" xfId="0" applyFont="1" applyFill="1" applyBorder="1" applyAlignment="1" applyProtection="1">
      <alignment horizontal="right" wrapText="1"/>
      <protection/>
    </xf>
    <xf numFmtId="0" fontId="7" fillId="36" borderId="0" xfId="0" applyFont="1" applyFill="1" applyBorder="1" applyAlignment="1" applyProtection="1">
      <alignment horizontal="right" vertical="center"/>
      <protection/>
    </xf>
    <xf numFmtId="0" fontId="8" fillId="37" borderId="0" xfId="0" applyFont="1" applyFill="1" applyBorder="1" applyAlignment="1" applyProtection="1">
      <alignment horizontal="center" vertical="top"/>
      <protection locked="0"/>
    </xf>
    <xf numFmtId="0" fontId="8" fillId="37" borderId="0" xfId="0" applyFont="1" applyFill="1" applyBorder="1" applyAlignment="1" applyProtection="1">
      <alignment horizontal="center" vertical="top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I53"/>
  <sheetViews>
    <sheetView showZeros="0" tabSelected="1" view="pageBreakPreview" zoomScaleNormal="85" zoomScaleSheetLayoutView="100" zoomScalePageLayoutView="0" workbookViewId="0" topLeftCell="B9">
      <selection activeCell="B15" sqref="B15:H15"/>
    </sheetView>
  </sheetViews>
  <sheetFormatPr defaultColWidth="8.875" defaultRowHeight="12.75"/>
  <cols>
    <col min="1" max="1" width="15.25390625" style="2" hidden="1" customWidth="1"/>
    <col min="2" max="2" width="37.375" style="2" customWidth="1"/>
    <col min="3" max="3" width="12.875" style="2" customWidth="1"/>
    <col min="4" max="4" width="11.75390625" style="2" customWidth="1"/>
    <col min="5" max="5" width="17.25390625" style="2" customWidth="1"/>
    <col min="6" max="6" width="18.00390625" style="2" customWidth="1"/>
    <col min="7" max="7" width="20.25390625" style="2" customWidth="1"/>
    <col min="8" max="8" width="12.125" style="2" customWidth="1"/>
    <col min="9" max="9" width="9.125" style="2" customWidth="1"/>
    <col min="10" max="16384" width="8.875" style="2" customWidth="1"/>
  </cols>
  <sheetData>
    <row r="1" spans="1:9" ht="15.75" hidden="1">
      <c r="A1" s="47" t="s">
        <v>12</v>
      </c>
      <c r="B1" s="48"/>
      <c r="C1" s="48"/>
      <c r="D1" s="48"/>
      <c r="E1" s="48"/>
      <c r="F1" s="48"/>
      <c r="G1" s="48"/>
      <c r="H1" s="49"/>
      <c r="I1" s="1"/>
    </row>
    <row r="2" spans="1:9" ht="29.25" customHeight="1" hidden="1">
      <c r="A2" s="44" t="s">
        <v>44</v>
      </c>
      <c r="B2" s="45"/>
      <c r="C2" s="45"/>
      <c r="D2" s="45"/>
      <c r="E2" s="45"/>
      <c r="F2" s="45"/>
      <c r="G2" s="45"/>
      <c r="H2" s="46"/>
      <c r="I2" s="1"/>
    </row>
    <row r="3" spans="1:9" ht="15.75" hidden="1">
      <c r="A3" s="40" t="s">
        <v>19</v>
      </c>
      <c r="B3" s="3" t="s">
        <v>7</v>
      </c>
      <c r="C3" s="4"/>
      <c r="D3" s="5"/>
      <c r="E3" s="6">
        <v>1253</v>
      </c>
      <c r="F3" s="7">
        <f>IF(E3&lt;1,"Необходимо ввести объём средств, перечисляемых из ФК (РФФПП) !",IF(E4&lt;1,"Необходимо ввести положительно значение дополнительных средств",""))</f>
      </c>
      <c r="G3" s="8"/>
      <c r="H3" s="9"/>
      <c r="I3" s="1"/>
    </row>
    <row r="4" spans="1:9" ht="15.75" hidden="1">
      <c r="A4" s="40"/>
      <c r="B4" s="3" t="s">
        <v>15</v>
      </c>
      <c r="C4" s="4"/>
      <c r="D4" s="5"/>
      <c r="E4" s="6">
        <v>25000</v>
      </c>
      <c r="F4" s="10"/>
      <c r="G4" s="8"/>
      <c r="H4" s="9"/>
      <c r="I4" s="1"/>
    </row>
    <row r="5" spans="1:9" ht="15.75" hidden="1">
      <c r="A5" s="40"/>
      <c r="B5" s="3" t="s">
        <v>5</v>
      </c>
      <c r="C5" s="4"/>
      <c r="D5" s="5"/>
      <c r="E5" s="11">
        <v>0.9</v>
      </c>
      <c r="F5" s="7">
        <f>IF(OR(E5&lt;0.6,E5&gt;0.9),"Значение коэффициента должно быть в пределах от 0,6 до 0,9","")</f>
      </c>
      <c r="G5" s="8"/>
      <c r="H5" s="9"/>
      <c r="I5" s="1"/>
    </row>
    <row r="6" spans="1:9" ht="15.75" hidden="1">
      <c r="A6" s="8"/>
      <c r="B6" s="7"/>
      <c r="C6" s="8"/>
      <c r="D6" s="8"/>
      <c r="E6" s="8"/>
      <c r="F6" s="8"/>
      <c r="G6" s="8"/>
      <c r="H6" s="8"/>
      <c r="I6" s="1"/>
    </row>
    <row r="7" spans="1:9" ht="15.75" hidden="1">
      <c r="A7" s="8"/>
      <c r="B7" s="7"/>
      <c r="C7" s="8"/>
      <c r="D7" s="8"/>
      <c r="E7" s="8"/>
      <c r="F7" s="8"/>
      <c r="G7" s="8"/>
      <c r="H7" s="8"/>
      <c r="I7" s="1"/>
    </row>
    <row r="8" spans="1:9" ht="15.75" hidden="1">
      <c r="A8" s="8"/>
      <c r="B8" s="7"/>
      <c r="C8" s="8"/>
      <c r="D8" s="8"/>
      <c r="E8" s="8"/>
      <c r="F8" s="8"/>
      <c r="G8" s="8"/>
      <c r="H8" s="8"/>
      <c r="I8" s="1"/>
    </row>
    <row r="9" spans="1:9" s="38" customFormat="1" ht="72.75" customHeight="1">
      <c r="A9" s="1"/>
      <c r="B9" s="12"/>
      <c r="C9" s="19"/>
      <c r="D9" s="19"/>
      <c r="E9" s="19"/>
      <c r="F9" s="43" t="s">
        <v>45</v>
      </c>
      <c r="G9" s="43"/>
      <c r="H9" s="43"/>
      <c r="I9" s="1"/>
    </row>
    <row r="10" spans="1:9" s="38" customFormat="1" ht="15.75" hidden="1">
      <c r="A10" s="1"/>
      <c r="B10" s="12"/>
      <c r="C10" s="19"/>
      <c r="D10" s="19"/>
      <c r="E10" s="19"/>
      <c r="F10" s="19"/>
      <c r="G10" s="19"/>
      <c r="H10" s="19"/>
      <c r="I10" s="1"/>
    </row>
    <row r="11" spans="1:9" s="38" customFormat="1" ht="15.75" hidden="1">
      <c r="A11" s="1"/>
      <c r="B11" s="12"/>
      <c r="C11" s="19"/>
      <c r="D11" s="19"/>
      <c r="E11" s="19"/>
      <c r="F11" s="19"/>
      <c r="G11" s="19"/>
      <c r="H11" s="19"/>
      <c r="I11" s="1"/>
    </row>
    <row r="12" spans="1:9" s="38" customFormat="1" ht="15.75" hidden="1">
      <c r="A12" s="1"/>
      <c r="B12" s="12"/>
      <c r="C12" s="19"/>
      <c r="D12" s="19"/>
      <c r="E12" s="19"/>
      <c r="F12" s="19"/>
      <c r="G12" s="19"/>
      <c r="H12" s="19"/>
      <c r="I12" s="1"/>
    </row>
    <row r="13" spans="1:9" s="38" customFormat="1" ht="15.75" hidden="1">
      <c r="A13" s="1"/>
      <c r="B13" s="12"/>
      <c r="C13" s="19"/>
      <c r="D13" s="19"/>
      <c r="E13" s="19"/>
      <c r="F13" s="19"/>
      <c r="G13" s="19"/>
      <c r="H13" s="19"/>
      <c r="I13" s="1"/>
    </row>
    <row r="14" spans="1:9" s="38" customFormat="1" ht="15.75" hidden="1">
      <c r="A14" s="1"/>
      <c r="B14" s="12"/>
      <c r="C14" s="19"/>
      <c r="D14" s="19"/>
      <c r="E14" s="19">
        <v>0</v>
      </c>
      <c r="F14" s="19"/>
      <c r="G14" s="19"/>
      <c r="H14" s="19"/>
      <c r="I14" s="1"/>
    </row>
    <row r="15" spans="1:9" s="38" customFormat="1" ht="22.5" customHeight="1">
      <c r="A15" s="1"/>
      <c r="B15" s="56" t="s">
        <v>41</v>
      </c>
      <c r="C15" s="56"/>
      <c r="D15" s="56"/>
      <c r="E15" s="56"/>
      <c r="F15" s="56"/>
      <c r="G15" s="56"/>
      <c r="H15" s="56"/>
      <c r="I15" s="1"/>
    </row>
    <row r="16" spans="1:9" s="38" customFormat="1" ht="15.75">
      <c r="A16" s="39"/>
      <c r="B16" s="55" t="s">
        <v>39</v>
      </c>
      <c r="C16" s="55"/>
      <c r="D16" s="55"/>
      <c r="E16" s="55"/>
      <c r="F16" s="55"/>
      <c r="G16" s="55"/>
      <c r="H16" s="55"/>
      <c r="I16" s="1"/>
    </row>
    <row r="17" spans="1:9" s="38" customFormat="1" ht="12.75" customHeight="1">
      <c r="A17" s="1"/>
      <c r="B17" s="13"/>
      <c r="C17" s="13"/>
      <c r="D17" s="12"/>
      <c r="E17" s="12"/>
      <c r="F17" s="12"/>
      <c r="G17" s="14"/>
      <c r="H17" s="13">
        <v>0</v>
      </c>
      <c r="I17" s="1"/>
    </row>
    <row r="18" spans="1:9" s="38" customFormat="1" ht="12" customHeight="1">
      <c r="A18" s="50" t="s">
        <v>18</v>
      </c>
      <c r="B18" s="52" t="s">
        <v>16</v>
      </c>
      <c r="C18" s="52"/>
      <c r="D18" s="52"/>
      <c r="E18" s="52"/>
      <c r="F18" s="30">
        <f>E3</f>
        <v>1253</v>
      </c>
      <c r="G18" s="51"/>
      <c r="H18" s="51"/>
      <c r="I18" s="1"/>
    </row>
    <row r="19" spans="1:9" s="38" customFormat="1" ht="20.25" customHeight="1">
      <c r="A19" s="50"/>
      <c r="B19" s="52" t="s">
        <v>20</v>
      </c>
      <c r="C19" s="52"/>
      <c r="D19" s="52"/>
      <c r="E19" s="52"/>
      <c r="F19" s="30">
        <f>E4</f>
        <v>25000</v>
      </c>
      <c r="G19" s="51"/>
      <c r="H19" s="51"/>
      <c r="I19" s="1"/>
    </row>
    <row r="20" spans="1:9" s="38" customFormat="1" ht="15.75" customHeight="1">
      <c r="A20" s="50"/>
      <c r="B20" s="53" t="s">
        <v>13</v>
      </c>
      <c r="C20" s="53"/>
      <c r="D20" s="53"/>
      <c r="E20" s="53">
        <v>-37778706683311340</v>
      </c>
      <c r="F20" s="30">
        <f>SUM(F18:F19)</f>
        <v>26253</v>
      </c>
      <c r="G20" s="51"/>
      <c r="H20" s="51"/>
      <c r="I20" s="1"/>
    </row>
    <row r="21" spans="1:9" s="38" customFormat="1" ht="12.75" customHeight="1">
      <c r="A21" s="50"/>
      <c r="B21" s="36"/>
      <c r="C21" s="19"/>
      <c r="D21" s="19"/>
      <c r="E21" s="19"/>
      <c r="F21" s="30"/>
      <c r="G21" s="51"/>
      <c r="H21" s="51"/>
      <c r="I21" s="1"/>
    </row>
    <row r="22" spans="1:9" s="38" customFormat="1" ht="15" customHeight="1">
      <c r="A22" s="50"/>
      <c r="B22" s="54" t="s">
        <v>14</v>
      </c>
      <c r="C22" s="54"/>
      <c r="D22" s="54"/>
      <c r="E22" s="37">
        <v>1913.5387531534125</v>
      </c>
      <c r="F22" s="31"/>
      <c r="G22" s="51"/>
      <c r="H22" s="51"/>
      <c r="I22" s="1"/>
    </row>
    <row r="23" spans="1:9" s="38" customFormat="1" ht="12.75" customHeight="1">
      <c r="A23" s="15"/>
      <c r="B23" s="19"/>
      <c r="C23" s="19"/>
      <c r="D23" s="19"/>
      <c r="E23" s="19"/>
      <c r="F23" s="19"/>
      <c r="G23" s="32"/>
      <c r="H23" s="19"/>
      <c r="I23" s="1"/>
    </row>
    <row r="24" spans="1:9" ht="12.75" customHeight="1">
      <c r="A24" s="15"/>
      <c r="B24" s="42" t="s">
        <v>6</v>
      </c>
      <c r="C24" s="42" t="s">
        <v>40</v>
      </c>
      <c r="D24" s="42" t="s">
        <v>42</v>
      </c>
      <c r="E24" s="42" t="s">
        <v>43</v>
      </c>
      <c r="F24" s="41" t="s">
        <v>11</v>
      </c>
      <c r="G24" s="41"/>
      <c r="H24" s="41"/>
      <c r="I24" s="1"/>
    </row>
    <row r="25" spans="1:9" ht="94.5">
      <c r="A25" s="1"/>
      <c r="B25" s="42"/>
      <c r="C25" s="42"/>
      <c r="D25" s="42"/>
      <c r="E25" s="42"/>
      <c r="F25" s="33" t="s">
        <v>17</v>
      </c>
      <c r="G25" s="33" t="str">
        <f>"2-я часть (исходя расчётной бюджетной обеспеченности)
["&amp;ROUND(E22,1)&amp;"-(4)]х
(3)/1000х"&amp;E5</f>
        <v>2-я часть (исходя расчётной бюджетной обеспеченности)
[1913,5-(4)]х
(3)/1000х0,9</v>
      </c>
      <c r="H25" s="34" t="s">
        <v>21</v>
      </c>
      <c r="I25" s="8"/>
    </row>
    <row r="26" spans="1:9" ht="15.75">
      <c r="A26" s="1"/>
      <c r="B26" s="35" t="s">
        <v>1</v>
      </c>
      <c r="C26" s="35" t="s">
        <v>2</v>
      </c>
      <c r="D26" s="35" t="s">
        <v>3</v>
      </c>
      <c r="E26" s="35" t="s">
        <v>4</v>
      </c>
      <c r="F26" s="35" t="s">
        <v>8</v>
      </c>
      <c r="G26" s="35" t="s">
        <v>9</v>
      </c>
      <c r="H26" s="35" t="s">
        <v>10</v>
      </c>
      <c r="I26" s="8"/>
    </row>
    <row r="27" spans="1:9" ht="15.75">
      <c r="A27" s="1">
        <v>1</v>
      </c>
      <c r="B27" s="20" t="s">
        <v>22</v>
      </c>
      <c r="C27" s="21">
        <v>23571.32538</v>
      </c>
      <c r="D27" s="21">
        <v>13515</v>
      </c>
      <c r="E27" s="22">
        <f>IF(D27&gt;0,C27/D27*1000,"")</f>
        <v>1744.08622863485</v>
      </c>
      <c r="F27" s="25">
        <f aca="true" t="shared" si="0" ref="F27:F51">D27/D$52*F$18</f>
        <v>367.5774907749078</v>
      </c>
      <c r="G27" s="22">
        <f aca="true" t="shared" si="1" ref="G27:G51">IF($E$22&gt;E27,($E$22-E27)*D27/1000*$E$5,0)</f>
        <v>2061.1357819815357</v>
      </c>
      <c r="H27" s="22">
        <f>G27+F27</f>
        <v>2428.7132727564435</v>
      </c>
      <c r="I27" s="8"/>
    </row>
    <row r="28" spans="1:9" ht="15.75">
      <c r="A28" s="1">
        <v>2</v>
      </c>
      <c r="B28" s="20" t="s">
        <v>23</v>
      </c>
      <c r="C28" s="21">
        <v>666.99629</v>
      </c>
      <c r="D28" s="21">
        <v>709</v>
      </c>
      <c r="E28" s="22">
        <f aca="true" t="shared" si="2" ref="E28:E50">IF(D28&gt;0,C28/D28*1000,"")</f>
        <v>940.7564033850495</v>
      </c>
      <c r="F28" s="25">
        <f t="shared" si="0"/>
        <v>19.283199479053614</v>
      </c>
      <c r="G28" s="22">
        <f t="shared" si="1"/>
        <v>620.7324173871924</v>
      </c>
      <c r="H28" s="22">
        <f aca="true" t="shared" si="3" ref="H28:H50">G28+F28</f>
        <v>640.015616866246</v>
      </c>
      <c r="I28" s="8"/>
    </row>
    <row r="29" spans="1:9" ht="31.5">
      <c r="A29" s="1">
        <v>3</v>
      </c>
      <c r="B29" s="20" t="s">
        <v>24</v>
      </c>
      <c r="C29" s="21">
        <v>1305.87161</v>
      </c>
      <c r="D29" s="21">
        <v>754</v>
      </c>
      <c r="E29" s="22">
        <f t="shared" si="2"/>
        <v>1731.9252122015914</v>
      </c>
      <c r="F29" s="25">
        <f t="shared" si="0"/>
        <v>20.50709789450836</v>
      </c>
      <c r="G29" s="22">
        <f t="shared" si="1"/>
        <v>123.24294888990578</v>
      </c>
      <c r="H29" s="22">
        <f t="shared" si="3"/>
        <v>143.75004678441414</v>
      </c>
      <c r="I29" s="8"/>
    </row>
    <row r="30" spans="1:9" ht="15.75">
      <c r="A30" s="1">
        <v>4</v>
      </c>
      <c r="B30" s="20" t="s">
        <v>25</v>
      </c>
      <c r="C30" s="21">
        <v>1193.44842</v>
      </c>
      <c r="D30" s="21">
        <v>1221</v>
      </c>
      <c r="E30" s="22">
        <f t="shared" si="2"/>
        <v>977.4352334152334</v>
      </c>
      <c r="F30" s="25">
        <f t="shared" si="0"/>
        <v>33.208443672672026</v>
      </c>
      <c r="G30" s="22">
        <f t="shared" si="1"/>
        <v>1028.684157840285</v>
      </c>
      <c r="H30" s="22">
        <f t="shared" si="3"/>
        <v>1061.892601512957</v>
      </c>
      <c r="I30" s="8"/>
    </row>
    <row r="31" spans="1:9" ht="15.75">
      <c r="A31" s="1">
        <v>5</v>
      </c>
      <c r="B31" s="20" t="s">
        <v>26</v>
      </c>
      <c r="C31" s="21">
        <v>848.51893</v>
      </c>
      <c r="D31" s="21">
        <v>1542</v>
      </c>
      <c r="E31" s="22">
        <f t="shared" si="2"/>
        <v>550.2716796368352</v>
      </c>
      <c r="F31" s="25">
        <f t="shared" si="0"/>
        <v>41.93891903624919</v>
      </c>
      <c r="G31" s="22">
        <f t="shared" si="1"/>
        <v>1891.9420446263057</v>
      </c>
      <c r="H31" s="22">
        <f t="shared" si="3"/>
        <v>1933.880963662555</v>
      </c>
      <c r="I31" s="8"/>
    </row>
    <row r="32" spans="1:9" ht="15.75">
      <c r="A32" s="1">
        <v>6</v>
      </c>
      <c r="B32" s="20" t="s">
        <v>27</v>
      </c>
      <c r="C32" s="21">
        <v>1016.31204</v>
      </c>
      <c r="D32" s="21">
        <v>1160</v>
      </c>
      <c r="E32" s="22">
        <f t="shared" si="2"/>
        <v>876.1310689655173</v>
      </c>
      <c r="F32" s="25">
        <f t="shared" si="0"/>
        <v>31.549381376166703</v>
      </c>
      <c r="G32" s="22">
        <f t="shared" si="1"/>
        <v>1083.0536222921623</v>
      </c>
      <c r="H32" s="22">
        <f t="shared" si="3"/>
        <v>1114.603003668329</v>
      </c>
      <c r="I32" s="8"/>
    </row>
    <row r="33" spans="1:9" ht="15.75">
      <c r="A33" s="1">
        <v>7</v>
      </c>
      <c r="B33" s="20" t="s">
        <v>28</v>
      </c>
      <c r="C33" s="21">
        <v>1134.10804</v>
      </c>
      <c r="D33" s="21">
        <v>1565</v>
      </c>
      <c r="E33" s="22">
        <f t="shared" si="2"/>
        <v>724.6696741214058</v>
      </c>
      <c r="F33" s="25">
        <f t="shared" si="0"/>
        <v>42.56446711525939</v>
      </c>
      <c r="G33" s="22">
        <f t="shared" si="1"/>
        <v>1674.5220978165812</v>
      </c>
      <c r="H33" s="22">
        <f t="shared" si="3"/>
        <v>1717.0865649318407</v>
      </c>
      <c r="I33" s="8"/>
    </row>
    <row r="34" spans="1:9" ht="15.75">
      <c r="A34" s="1">
        <v>8</v>
      </c>
      <c r="B34" s="20" t="s">
        <v>29</v>
      </c>
      <c r="C34" s="21">
        <v>1309.6176</v>
      </c>
      <c r="D34" s="21">
        <v>1148</v>
      </c>
      <c r="E34" s="22">
        <f t="shared" si="2"/>
        <v>1140.7818815331011</v>
      </c>
      <c r="F34" s="25">
        <f t="shared" si="0"/>
        <v>31.223008465378772</v>
      </c>
      <c r="G34" s="22">
        <f t="shared" si="1"/>
        <v>798.4123997581057</v>
      </c>
      <c r="H34" s="22">
        <f t="shared" si="3"/>
        <v>829.6354082234845</v>
      </c>
      <c r="I34" s="8"/>
    </row>
    <row r="35" spans="1:9" ht="31.5">
      <c r="A35" s="1">
        <v>9</v>
      </c>
      <c r="B35" s="20" t="s">
        <v>30</v>
      </c>
      <c r="C35" s="21">
        <v>608.74052</v>
      </c>
      <c r="D35" s="21">
        <v>1176</v>
      </c>
      <c r="E35" s="22">
        <f t="shared" si="2"/>
        <v>517.6364965986394</v>
      </c>
      <c r="F35" s="25">
        <f t="shared" si="0"/>
        <v>31.984545257217277</v>
      </c>
      <c r="G35" s="22">
        <f t="shared" si="1"/>
        <v>1477.4229483375716</v>
      </c>
      <c r="H35" s="22">
        <f t="shared" si="3"/>
        <v>1509.4074935947888</v>
      </c>
      <c r="I35" s="8"/>
    </row>
    <row r="36" spans="1:9" ht="15.75">
      <c r="A36" s="1">
        <v>10</v>
      </c>
      <c r="B36" s="20" t="s">
        <v>31</v>
      </c>
      <c r="C36" s="21">
        <v>608.76214</v>
      </c>
      <c r="D36" s="21">
        <v>920</v>
      </c>
      <c r="E36" s="22">
        <f t="shared" si="2"/>
        <v>661.6979782608696</v>
      </c>
      <c r="F36" s="25">
        <f t="shared" si="0"/>
        <v>25.021923160408075</v>
      </c>
      <c r="G36" s="22">
        <f t="shared" si="1"/>
        <v>1036.5241616110256</v>
      </c>
      <c r="H36" s="22">
        <f t="shared" si="3"/>
        <v>1061.5460847714337</v>
      </c>
      <c r="I36" s="8"/>
    </row>
    <row r="37" spans="1:9" ht="15.75">
      <c r="A37" s="1">
        <v>11</v>
      </c>
      <c r="B37" s="20" t="s">
        <v>32</v>
      </c>
      <c r="C37" s="21">
        <v>715.85292</v>
      </c>
      <c r="D37" s="21">
        <v>1215</v>
      </c>
      <c r="E37" s="22">
        <f t="shared" si="2"/>
        <v>589.1793580246914</v>
      </c>
      <c r="F37" s="25">
        <f t="shared" si="0"/>
        <v>33.045257217278056</v>
      </c>
      <c r="G37" s="22">
        <f t="shared" si="1"/>
        <v>1448.1869985732567</v>
      </c>
      <c r="H37" s="22">
        <f t="shared" si="3"/>
        <v>1481.2322557905347</v>
      </c>
      <c r="I37" s="8"/>
    </row>
    <row r="38" spans="1:9" ht="15.75">
      <c r="A38" s="1">
        <v>12</v>
      </c>
      <c r="B38" s="20" t="s">
        <v>33</v>
      </c>
      <c r="C38" s="21">
        <v>363.91174</v>
      </c>
      <c r="D38" s="21">
        <v>689</v>
      </c>
      <c r="E38" s="22">
        <f t="shared" si="2"/>
        <v>528.1737880986938</v>
      </c>
      <c r="F38" s="25">
        <f t="shared" si="0"/>
        <v>18.739244627740394</v>
      </c>
      <c r="G38" s="22">
        <f t="shared" si="1"/>
        <v>859.064814830431</v>
      </c>
      <c r="H38" s="22">
        <f t="shared" si="3"/>
        <v>877.8040594581714</v>
      </c>
      <c r="I38" s="8"/>
    </row>
    <row r="39" spans="1:9" ht="15.75">
      <c r="A39" s="1">
        <v>13</v>
      </c>
      <c r="B39" s="20" t="s">
        <v>34</v>
      </c>
      <c r="C39" s="21">
        <v>1121.28289</v>
      </c>
      <c r="D39" s="21">
        <v>1807</v>
      </c>
      <c r="E39" s="22">
        <f t="shared" si="2"/>
        <v>620.5217985611511</v>
      </c>
      <c r="F39" s="25">
        <f t="shared" si="0"/>
        <v>49.14632081614934</v>
      </c>
      <c r="G39" s="22">
        <f t="shared" si="1"/>
        <v>2102.833473253395</v>
      </c>
      <c r="H39" s="22">
        <f t="shared" si="3"/>
        <v>2151.9797940695444</v>
      </c>
      <c r="I39" s="8"/>
    </row>
    <row r="40" spans="1:9" ht="15.75">
      <c r="A40" s="1">
        <v>14</v>
      </c>
      <c r="B40" s="20" t="s">
        <v>35</v>
      </c>
      <c r="C40" s="21">
        <v>15879.28125</v>
      </c>
      <c r="D40" s="21">
        <v>9199</v>
      </c>
      <c r="E40" s="22">
        <f t="shared" si="2"/>
        <v>1726.19646157191</v>
      </c>
      <c r="F40" s="25">
        <f t="shared" si="0"/>
        <v>250.19203386151509</v>
      </c>
      <c r="G40" s="22">
        <f t="shared" si="1"/>
        <v>1551.0255662324168</v>
      </c>
      <c r="H40" s="22">
        <f t="shared" si="3"/>
        <v>1801.2176000939319</v>
      </c>
      <c r="I40" s="8"/>
    </row>
    <row r="41" spans="1:9" ht="15.75">
      <c r="A41" s="1">
        <v>15</v>
      </c>
      <c r="B41" s="20" t="s">
        <v>36</v>
      </c>
      <c r="C41" s="21">
        <v>4907.51175</v>
      </c>
      <c r="D41" s="21">
        <v>3450</v>
      </c>
      <c r="E41" s="22">
        <f t="shared" si="2"/>
        <v>1422.4671739130436</v>
      </c>
      <c r="F41" s="25">
        <f t="shared" si="0"/>
        <v>93.83221185153029</v>
      </c>
      <c r="G41" s="22">
        <f t="shared" si="1"/>
        <v>1524.7772535413455</v>
      </c>
      <c r="H41" s="22">
        <f t="shared" si="3"/>
        <v>1618.6094653928758</v>
      </c>
      <c r="I41" s="8"/>
    </row>
    <row r="42" spans="1:9" ht="15.75">
      <c r="A42" s="1">
        <v>16</v>
      </c>
      <c r="B42" s="20" t="s">
        <v>37</v>
      </c>
      <c r="C42" s="21">
        <v>3994.61452</v>
      </c>
      <c r="D42" s="21">
        <v>4618</v>
      </c>
      <c r="E42" s="22">
        <f t="shared" si="2"/>
        <v>865.009640537029</v>
      </c>
      <c r="F42" s="25">
        <f t="shared" si="0"/>
        <v>125.59917516822226</v>
      </c>
      <c r="G42" s="22">
        <f t="shared" si="1"/>
        <v>4357.896697856212</v>
      </c>
      <c r="H42" s="22">
        <f t="shared" si="3"/>
        <v>4483.495873024434</v>
      </c>
      <c r="I42" s="8"/>
    </row>
    <row r="43" spans="1:9" ht="15.75">
      <c r="A43" s="1">
        <v>17</v>
      </c>
      <c r="B43" s="20" t="s">
        <v>38</v>
      </c>
      <c r="C43" s="21">
        <v>1132.79654</v>
      </c>
      <c r="D43" s="21">
        <v>1382</v>
      </c>
      <c r="E43" s="22">
        <f t="shared" si="2"/>
        <v>819.6791172214183</v>
      </c>
      <c r="F43" s="25">
        <f t="shared" si="0"/>
        <v>37.587280225743434</v>
      </c>
      <c r="G43" s="22">
        <f t="shared" si="1"/>
        <v>1360.542615172214</v>
      </c>
      <c r="H43" s="22">
        <f t="shared" si="3"/>
        <v>1398.1298953979574</v>
      </c>
      <c r="I43" s="8"/>
    </row>
    <row r="44" spans="1:9" ht="15.75" hidden="1">
      <c r="A44" s="1">
        <v>18</v>
      </c>
      <c r="B44" s="23"/>
      <c r="C44" s="24"/>
      <c r="D44" s="24"/>
      <c r="E44" s="22">
        <f t="shared" si="2"/>
      </c>
      <c r="F44" s="25">
        <f t="shared" si="0"/>
        <v>0</v>
      </c>
      <c r="G44" s="22">
        <f t="shared" si="1"/>
        <v>0</v>
      </c>
      <c r="H44" s="22">
        <f t="shared" si="3"/>
        <v>0</v>
      </c>
      <c r="I44" s="8"/>
    </row>
    <row r="45" spans="1:9" ht="15.75" hidden="1">
      <c r="A45" s="1">
        <v>19</v>
      </c>
      <c r="B45" s="23"/>
      <c r="C45" s="24"/>
      <c r="D45" s="24"/>
      <c r="E45" s="22">
        <f t="shared" si="2"/>
      </c>
      <c r="F45" s="25">
        <f t="shared" si="0"/>
        <v>0</v>
      </c>
      <c r="G45" s="22">
        <f t="shared" si="1"/>
        <v>0</v>
      </c>
      <c r="H45" s="22">
        <f t="shared" si="3"/>
        <v>0</v>
      </c>
      <c r="I45" s="8"/>
    </row>
    <row r="46" spans="1:9" ht="15.75" hidden="1">
      <c r="A46" s="1">
        <v>20</v>
      </c>
      <c r="B46" s="23"/>
      <c r="C46" s="24"/>
      <c r="D46" s="24"/>
      <c r="E46" s="22">
        <f t="shared" si="2"/>
      </c>
      <c r="F46" s="25">
        <f t="shared" si="0"/>
        <v>0</v>
      </c>
      <c r="G46" s="22">
        <f t="shared" si="1"/>
        <v>0</v>
      </c>
      <c r="H46" s="22">
        <f t="shared" si="3"/>
        <v>0</v>
      </c>
      <c r="I46" s="8"/>
    </row>
    <row r="47" spans="1:9" ht="15.75" hidden="1">
      <c r="A47" s="1">
        <v>21</v>
      </c>
      <c r="B47" s="23"/>
      <c r="C47" s="24"/>
      <c r="D47" s="24"/>
      <c r="E47" s="22">
        <f t="shared" si="2"/>
      </c>
      <c r="F47" s="25">
        <f t="shared" si="0"/>
        <v>0</v>
      </c>
      <c r="G47" s="22">
        <f t="shared" si="1"/>
        <v>0</v>
      </c>
      <c r="H47" s="22">
        <f t="shared" si="3"/>
        <v>0</v>
      </c>
      <c r="I47" s="8"/>
    </row>
    <row r="48" spans="1:9" ht="15.75" hidden="1">
      <c r="A48" s="1">
        <v>22</v>
      </c>
      <c r="B48" s="23"/>
      <c r="C48" s="24"/>
      <c r="D48" s="24"/>
      <c r="E48" s="22">
        <f t="shared" si="2"/>
      </c>
      <c r="F48" s="25">
        <f t="shared" si="0"/>
        <v>0</v>
      </c>
      <c r="G48" s="22">
        <f t="shared" si="1"/>
        <v>0</v>
      </c>
      <c r="H48" s="22">
        <f t="shared" si="3"/>
        <v>0</v>
      </c>
      <c r="I48" s="8"/>
    </row>
    <row r="49" spans="1:9" ht="15.75" hidden="1">
      <c r="A49" s="1">
        <v>23</v>
      </c>
      <c r="B49" s="23"/>
      <c r="C49" s="24"/>
      <c r="D49" s="24"/>
      <c r="E49" s="22">
        <f t="shared" si="2"/>
      </c>
      <c r="F49" s="25">
        <f t="shared" si="0"/>
        <v>0</v>
      </c>
      <c r="G49" s="22">
        <f t="shared" si="1"/>
        <v>0</v>
      </c>
      <c r="H49" s="22">
        <f t="shared" si="3"/>
        <v>0</v>
      </c>
      <c r="I49" s="8"/>
    </row>
    <row r="50" spans="1:9" ht="15.75" hidden="1">
      <c r="A50" s="1">
        <v>24</v>
      </c>
      <c r="B50" s="23"/>
      <c r="C50" s="24"/>
      <c r="D50" s="24"/>
      <c r="E50" s="22">
        <f t="shared" si="2"/>
      </c>
      <c r="F50" s="25">
        <f t="shared" si="0"/>
        <v>0</v>
      </c>
      <c r="G50" s="22">
        <f t="shared" si="1"/>
        <v>0</v>
      </c>
      <c r="H50" s="22">
        <f t="shared" si="3"/>
        <v>0</v>
      </c>
      <c r="I50" s="8"/>
    </row>
    <row r="51" spans="1:9" ht="15.75" hidden="1">
      <c r="A51" s="1"/>
      <c r="B51" s="26"/>
      <c r="C51" s="22"/>
      <c r="D51" s="27"/>
      <c r="E51" s="22"/>
      <c r="F51" s="25">
        <f t="shared" si="0"/>
        <v>0</v>
      </c>
      <c r="G51" s="22">
        <f t="shared" si="1"/>
        <v>0</v>
      </c>
      <c r="H51" s="22"/>
      <c r="I51" s="8"/>
    </row>
    <row r="52" spans="1:9" s="18" customFormat="1" ht="18" customHeight="1">
      <c r="A52" s="16"/>
      <c r="B52" s="28" t="s">
        <v>0</v>
      </c>
      <c r="C52" s="29">
        <f>SUM(C27:C51)</f>
        <v>60378.952580000005</v>
      </c>
      <c r="D52" s="29">
        <f>SUM(D27:D51)</f>
        <v>46070</v>
      </c>
      <c r="E52" s="29">
        <f>C52/D52*1000</f>
        <v>1310.5915472107663</v>
      </c>
      <c r="F52" s="29">
        <f>ROUND(SUM(F27:F51),1)</f>
        <v>1253</v>
      </c>
      <c r="G52" s="29">
        <f>SUM(G27:G51)</f>
        <v>24999.999999999945</v>
      </c>
      <c r="H52" s="29">
        <f>SUM(H27:H51)</f>
        <v>26252.99999999994</v>
      </c>
      <c r="I52" s="17"/>
    </row>
    <row r="53" spans="1:9" ht="15.75">
      <c r="A53" s="8"/>
      <c r="B53" s="8"/>
      <c r="C53" s="8"/>
      <c r="D53" s="8"/>
      <c r="E53" s="8"/>
      <c r="F53" s="8"/>
      <c r="G53" s="8"/>
      <c r="H53" s="8"/>
      <c r="I53" s="8"/>
    </row>
  </sheetData>
  <sheetProtection deleteRows="0"/>
  <mergeCells count="17">
    <mergeCell ref="A2:H2"/>
    <mergeCell ref="A1:H1"/>
    <mergeCell ref="A18:A22"/>
    <mergeCell ref="G18:H22"/>
    <mergeCell ref="B18:E18"/>
    <mergeCell ref="B20:E20"/>
    <mergeCell ref="B22:D22"/>
    <mergeCell ref="B19:E19"/>
    <mergeCell ref="B16:H16"/>
    <mergeCell ref="B15:H15"/>
    <mergeCell ref="A3:A5"/>
    <mergeCell ref="F24:H24"/>
    <mergeCell ref="B24:B25"/>
    <mergeCell ref="C24:C25"/>
    <mergeCell ref="D24:D25"/>
    <mergeCell ref="E24:E25"/>
    <mergeCell ref="F9:H9"/>
  </mergeCells>
  <printOptions horizontalCentered="1"/>
  <pageMargins left="0.1968503937007874" right="0.31496062992125984" top="0.35433070866141736" bottom="0.31496062992125984" header="0.1968503937007874" footer="0.2362204724409449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Закон о бюджете на 1997 год</dc:title>
  <dc:subject/>
  <dc:creator>Tenjaew Dmitrj Alexandrowitch</dc:creator>
  <cp:keywords/>
  <dc:description/>
  <cp:lastModifiedBy>Света Чечина</cp:lastModifiedBy>
  <cp:lastPrinted>2014-10-24T06:24:17Z</cp:lastPrinted>
  <dcterms:created xsi:type="dcterms:W3CDTF">1998-09-07T09:31:30Z</dcterms:created>
  <dcterms:modified xsi:type="dcterms:W3CDTF">2014-12-24T10:26:07Z</dcterms:modified>
  <cp:category/>
  <cp:version/>
  <cp:contentType/>
  <cp:contentStatus/>
</cp:coreProperties>
</file>